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cker Family\Documents\Town of Cary\Budgets\2026\"/>
    </mc:Choice>
  </mc:AlternateContent>
  <bookViews>
    <workbookView xWindow="-120" yWindow="-120" windowWidth="20730" windowHeight="11160"/>
  </bookViews>
  <sheets>
    <sheet name="2024" sheetId="1" r:id="rId1"/>
  </sheets>
  <definedNames>
    <definedName name="_xlnm.Print_Area" localSheetId="0">'2024'!$A$1:$D$151</definedName>
    <definedName name="_xlnm.Print_Titles" localSheetId="0">'2024'!$4:$5</definedName>
  </definedNames>
  <calcPr calcId="152511"/>
</workbook>
</file>

<file path=xl/calcChain.xml><?xml version="1.0" encoding="utf-8"?>
<calcChain xmlns="http://schemas.openxmlformats.org/spreadsheetml/2006/main">
  <c r="H7" i="1" l="1"/>
  <c r="D57" i="1" l="1"/>
  <c r="D145" i="1" l="1"/>
  <c r="D114" i="1"/>
  <c r="C145" i="1" l="1"/>
  <c r="C54" i="1"/>
  <c r="D54" i="1" s="1"/>
  <c r="C72" i="1"/>
  <c r="C93" i="1"/>
  <c r="C108" i="1"/>
  <c r="B108" i="1"/>
  <c r="C103" i="1"/>
  <c r="C135" i="1"/>
  <c r="C46" i="1"/>
  <c r="D108" i="1" l="1"/>
  <c r="C116" i="1"/>
  <c r="C28" i="1"/>
  <c r="B28" i="1"/>
  <c r="C124" i="1"/>
  <c r="C149" i="1"/>
  <c r="C139" i="1"/>
  <c r="C141" i="1" s="1"/>
  <c r="B19" i="1"/>
  <c r="B24" i="1" s="1"/>
  <c r="C19" i="1"/>
  <c r="C24" i="1" s="1"/>
  <c r="C30" i="1" s="1"/>
  <c r="C42" i="1"/>
  <c r="C37" i="1"/>
  <c r="C10" i="1"/>
  <c r="B30" i="1" l="1"/>
  <c r="D30" i="1" s="1"/>
  <c r="D24" i="1"/>
  <c r="C151" i="1"/>
  <c r="C56" i="1"/>
  <c r="C58" i="1" s="1"/>
  <c r="B139" i="1"/>
  <c r="D139" i="1" s="1"/>
  <c r="B10" i="1"/>
  <c r="D10" i="1" s="1"/>
  <c r="B37" i="1"/>
  <c r="D37" i="1" s="1"/>
  <c r="B42" i="1"/>
  <c r="D42" i="1" s="1"/>
  <c r="B46" i="1"/>
  <c r="D46" i="1" s="1"/>
  <c r="B54" i="1"/>
  <c r="B72" i="1"/>
  <c r="D72" i="1" s="1"/>
  <c r="B93" i="1"/>
  <c r="D93" i="1" s="1"/>
  <c r="B103" i="1"/>
  <c r="D103" i="1" s="1"/>
  <c r="B124" i="1"/>
  <c r="D124" i="1" s="1"/>
  <c r="B56" i="1" l="1"/>
  <c r="B116" i="1"/>
  <c r="D116" i="1" s="1"/>
  <c r="B58" i="1" l="1"/>
  <c r="D58" i="1" s="1"/>
  <c r="D56" i="1"/>
  <c r="B135" i="1"/>
  <c r="D135" i="1" s="1"/>
  <c r="B145" i="1"/>
  <c r="B149" i="1"/>
  <c r="D149" i="1" s="1"/>
  <c r="B141" i="1" l="1"/>
  <c r="D141" i="1" s="1"/>
  <c r="B151" i="1" l="1"/>
  <c r="D151" i="1" s="1"/>
</calcChain>
</file>

<file path=xl/sharedStrings.xml><?xml version="1.0" encoding="utf-8"?>
<sst xmlns="http://schemas.openxmlformats.org/spreadsheetml/2006/main" count="135" uniqueCount="134">
  <si>
    <t>Budget</t>
  </si>
  <si>
    <t>Income</t>
  </si>
  <si>
    <t xml:space="preserve">         Total 43410 Shared Revenues</t>
  </si>
  <si>
    <t xml:space="preserve">         43420 Fire Insurance Tax</t>
  </si>
  <si>
    <t xml:space="preserve">         43531 Gen. Transportation Aid</t>
  </si>
  <si>
    <t xml:space="preserve">         43650 MFL/County Forest Law from DNR</t>
  </si>
  <si>
    <t xml:space="preserve">      43700 County &amp; Local Governments</t>
  </si>
  <si>
    <t xml:space="preserve">         43781 County Timber Sales</t>
  </si>
  <si>
    <t xml:space="preserve">      Total 43700 County &amp; Local Governments</t>
  </si>
  <si>
    <t xml:space="preserve">      44200 Dog Licenses</t>
  </si>
  <si>
    <t xml:space="preserve">      44300 Building Permits</t>
  </si>
  <si>
    <t xml:space="preserve">      46310 Culvert Income</t>
  </si>
  <si>
    <t xml:space="preserve">      47331 Income from Hiles &amp; Wood for road work</t>
  </si>
  <si>
    <t xml:space="preserve">      48110 Interest Income</t>
  </si>
  <si>
    <t xml:space="preserve">      48130 Interest on Special Charges</t>
  </si>
  <si>
    <t xml:space="preserve">      48200 Rent for Hall</t>
  </si>
  <si>
    <t xml:space="preserve">      48310 Miscellaneous Revenue</t>
  </si>
  <si>
    <t>Total Income</t>
  </si>
  <si>
    <t>Expenses</t>
  </si>
  <si>
    <t xml:space="preserve">   51000 General Government</t>
  </si>
  <si>
    <t xml:space="preserve">      51100 Town Board Member Compensation</t>
  </si>
  <si>
    <t xml:space="preserve">         51110 Town Chairman Salary</t>
  </si>
  <si>
    <t xml:space="preserve">         51112 Chairman-Meetings</t>
  </si>
  <si>
    <t xml:space="preserve">         51114 Chairman's Education Classes</t>
  </si>
  <si>
    <t xml:space="preserve">         51115 Chairman's Milage</t>
  </si>
  <si>
    <t xml:space="preserve">         51120 Supervisors Salaries</t>
  </si>
  <si>
    <t xml:space="preserve">         51122 Supervisors- Meetings</t>
  </si>
  <si>
    <t xml:space="preserve">         51123 Supervisors' Educational Classes</t>
  </si>
  <si>
    <t xml:space="preserve">         51125 Supervisors' Mileage</t>
  </si>
  <si>
    <t xml:space="preserve">         51130 WTA Dues</t>
  </si>
  <si>
    <t xml:space="preserve">      51400 General Administration</t>
  </si>
  <si>
    <t xml:space="preserve">         51410 Clerk's Salary</t>
  </si>
  <si>
    <t xml:space="preserve">         51411 Deputy Clerk wages</t>
  </si>
  <si>
    <t xml:space="preserve">         51412 FICA Match</t>
  </si>
  <si>
    <t xml:space="preserve">         51413 Clerks Election Pay</t>
  </si>
  <si>
    <t xml:space="preserve">         51415 Clerk - Meetings</t>
  </si>
  <si>
    <t xml:space="preserve">         51416 Deputy Clerk Meetings</t>
  </si>
  <si>
    <t xml:space="preserve">         51421 Deputy Clerk's Training/Education</t>
  </si>
  <si>
    <t xml:space="preserve">         51430 Clerk - mileage to meeting, training etc</t>
  </si>
  <si>
    <t xml:space="preserve">         51431 Deputy Clerk's Mileage</t>
  </si>
  <si>
    <t xml:space="preserve">         51445 Accounting Software</t>
  </si>
  <si>
    <t xml:space="preserve">         51450 Clerk's Expenses &amp; Supplies</t>
  </si>
  <si>
    <t xml:space="preserve">         51455 Office Equipment</t>
  </si>
  <si>
    <t xml:space="preserve">         51460 Notice Publication</t>
  </si>
  <si>
    <t xml:space="preserve">         51475 Website</t>
  </si>
  <si>
    <t xml:space="preserve">         51480 Election Machines and Expenses</t>
  </si>
  <si>
    <t xml:space="preserve">      Total 51400 General Administration</t>
  </si>
  <si>
    <t xml:space="preserve">      51500 Financial Administration</t>
  </si>
  <si>
    <t xml:space="preserve">         51505 Treasurer's Salary</t>
  </si>
  <si>
    <t xml:space="preserve">         51510 Treasurer's Meetings</t>
  </si>
  <si>
    <t xml:space="preserve">         51515 Treasurer's Education</t>
  </si>
  <si>
    <t xml:space="preserve">         51520 Treasurer's Mileage</t>
  </si>
  <si>
    <t xml:space="preserve">         51530 Tax Collection Software</t>
  </si>
  <si>
    <t xml:space="preserve">         51535 Assessor Cost</t>
  </si>
  <si>
    <t xml:space="preserve">         51540 Assessor's Software</t>
  </si>
  <si>
    <t xml:space="preserve">      Total 51500 Financial Administration</t>
  </si>
  <si>
    <t xml:space="preserve">      51600 General Building - Town Hall</t>
  </si>
  <si>
    <t xml:space="preserve">         51605 Town hall Supplies, Maint., Repairs, Cleaning</t>
  </si>
  <si>
    <t xml:space="preserve">         51610 Town Hall Utilities</t>
  </si>
  <si>
    <t xml:space="preserve">         51615 Telephone &amp; Internet</t>
  </si>
  <si>
    <t xml:space="preserve">      Total 51600 General Building - Town Hall</t>
  </si>
  <si>
    <t xml:space="preserve">      51900 Other General Government Exp</t>
  </si>
  <si>
    <t xml:space="preserve">         51932-01 Workmen's Comp</t>
  </si>
  <si>
    <t xml:space="preserve">         51938 Other Insurance - Town Hall</t>
  </si>
  <si>
    <t xml:space="preserve">         51938-01 Clerk &amp; Treasurer Bonds</t>
  </si>
  <si>
    <t xml:space="preserve">      Total 51900 Other General Government Exp</t>
  </si>
  <si>
    <t xml:space="preserve">   Total 51000 General Government</t>
  </si>
  <si>
    <t xml:space="preserve">   52000 Public Safety</t>
  </si>
  <si>
    <t xml:space="preserve">      52200 Fire Protection</t>
  </si>
  <si>
    <t xml:space="preserve">      52300 Ambulance</t>
  </si>
  <si>
    <t xml:space="preserve">      52601 House numbers</t>
  </si>
  <si>
    <t xml:space="preserve">      52900 Clark County Humane Society</t>
  </si>
  <si>
    <t xml:space="preserve">   Total 52000 Public Safety</t>
  </si>
  <si>
    <t xml:space="preserve">   53000 Public Works</t>
  </si>
  <si>
    <t xml:space="preserve">      53330 Road Maint-Other Towns</t>
  </si>
  <si>
    <t xml:space="preserve">      53600 Sanitation</t>
  </si>
  <si>
    <t xml:space="preserve">         53620 Garbage Collection/Disposal</t>
  </si>
  <si>
    <t xml:space="preserve">         53635 Recycling Collection/Disposal</t>
  </si>
  <si>
    <t xml:space="preserve">      Total 53600 Sanitation</t>
  </si>
  <si>
    <t xml:space="preserve">   Total 53000 Public Works</t>
  </si>
  <si>
    <t xml:space="preserve">   55000 Culture &amp; Recreation</t>
  </si>
  <si>
    <t xml:space="preserve">      55190 Pittsville Historical Society Donation</t>
  </si>
  <si>
    <t xml:space="preserve">   Total 55000 Culture &amp; Recreation</t>
  </si>
  <si>
    <t xml:space="preserve">   58100 Capital Outlay-Grader principal</t>
  </si>
  <si>
    <t xml:space="preserve">      58211 Grader Interest</t>
  </si>
  <si>
    <t>Total Expenses</t>
  </si>
  <si>
    <t>Town of Cary</t>
  </si>
  <si>
    <t xml:space="preserve"> 41000 Taxes</t>
  </si>
  <si>
    <t xml:space="preserve">    41110 General Property Taxes (levy)</t>
  </si>
  <si>
    <t xml:space="preserve">    41150 Private Forest Crop/Managed Forest Land Taxes</t>
  </si>
  <si>
    <t>Total 41000 Taxes</t>
  </si>
  <si>
    <t>43000 INTERGOVERNMENTAL REVENUE</t>
  </si>
  <si>
    <t xml:space="preserve">        43410 Shared Revenues</t>
  </si>
  <si>
    <t xml:space="preserve">        43411 Shared Revenue Supplemental Aid</t>
  </si>
  <si>
    <t xml:space="preserve">        43412 Exempt Computer Aid</t>
  </si>
  <si>
    <t xml:space="preserve">        43413  Personal Property Aid (PPA)</t>
  </si>
  <si>
    <t>Total 43000 INTERGOVERNMENTAL REVENUE</t>
  </si>
  <si>
    <t>44000 LICENSE &amp; PERMITS</t>
  </si>
  <si>
    <t>Total 44000 LICENSE &amp; PERMITS</t>
  </si>
  <si>
    <t>46000 Public Charges for Services</t>
  </si>
  <si>
    <t>Total 46000 Public Charges for Services</t>
  </si>
  <si>
    <t xml:space="preserve">      46420 Refuse &amp; Garbage Collection (from tax bills)</t>
  </si>
  <si>
    <t>47000 INTERGOVERNMENTAL CHARGES FOR SERVICES</t>
  </si>
  <si>
    <t xml:space="preserve"> 48000 MISCELLANEOUS REVENUE</t>
  </si>
  <si>
    <t>Total 48000 MISCELLANEOUS REVENUE</t>
  </si>
  <si>
    <t xml:space="preserve">   43400 State Grants</t>
  </si>
  <si>
    <t xml:space="preserve">  Total 43400 State Grants</t>
  </si>
  <si>
    <t xml:space="preserve">      Total </t>
  </si>
  <si>
    <t>Total 47000 INTERGOVERNMENTAL CHARGES FOR SERV</t>
  </si>
  <si>
    <t xml:space="preserve">         51525 Treasurer Expenses stamps for tax bills</t>
  </si>
  <si>
    <t xml:space="preserve">      52200A Fire Insurance</t>
  </si>
  <si>
    <t xml:space="preserve">     44110 Liquor Licenses</t>
  </si>
  <si>
    <t xml:space="preserve">        43414 Personal Property Aid - Act 12</t>
  </si>
  <si>
    <t xml:space="preserve">      53130 Road Maint.-Extra workers wages</t>
  </si>
  <si>
    <t xml:space="preserve">      53200 Road Maintenance Expenses</t>
  </si>
  <si>
    <t xml:space="preserve">      53210 Dust Control</t>
  </si>
  <si>
    <t xml:space="preserve">      53120 Road Employee Mileage</t>
  </si>
  <si>
    <t xml:space="preserve">      53220 Road Signs</t>
  </si>
  <si>
    <t xml:space="preserve">         51932 Highway Ins for Bld &amp; Equip &amp; Employees</t>
  </si>
  <si>
    <t xml:space="preserve">         51420 Clerk - Education Training</t>
  </si>
  <si>
    <t xml:space="preserve">         51485 Election Education-Clerk &amp; Deputy Clerk</t>
  </si>
  <si>
    <t xml:space="preserve">         51478 WTA </t>
  </si>
  <si>
    <t xml:space="preserve">      53100 Road Maintenance Equipment Operator</t>
  </si>
  <si>
    <t xml:space="preserve">      53110 Road Employee Other Wages- mowing, driving</t>
  </si>
  <si>
    <t xml:space="preserve">   Total 58100 Cap Outlay-Grader principal</t>
  </si>
  <si>
    <t>Using Carryover</t>
  </si>
  <si>
    <t xml:space="preserve">      48307 Sale of Recycable Materials</t>
  </si>
  <si>
    <t xml:space="preserve">      Total 51100 Town Board Member Comp</t>
  </si>
  <si>
    <t>%</t>
  </si>
  <si>
    <t>Change</t>
  </si>
  <si>
    <t xml:space="preserve">         51490 Election Poll Workers Wages &amp; Ed</t>
  </si>
  <si>
    <t>2026 Budget</t>
  </si>
  <si>
    <t>Levy</t>
  </si>
  <si>
    <t>Need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</si>
</sst>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b/>
      <i/>
      <sz val="14"/>
      <color indexed="8"/>
      <name val="Arial"/>
      <family val="2"/>
    </font>
    <font>
      <b/>
      <i/>
      <sz val="14"/>
      <name val="Arial"/>
      <family val="2"/>
    </font>
    <font>
      <i/>
      <sz val="14"/>
      <color indexed="8"/>
      <name val="Arial"/>
      <family val="2"/>
    </font>
    <font>
      <u val="singleAccounting"/>
      <sz val="12"/>
      <color indexed="8"/>
      <name val="Arial"/>
      <family val="2"/>
    </font>
    <font>
      <u val="singleAccounting"/>
      <sz val="11"/>
      <color indexed="8"/>
      <name val="Arial"/>
      <family val="2"/>
    </font>
    <font>
      <u val="singleAccounting"/>
      <sz val="11"/>
      <name val="Arial"/>
      <family val="2"/>
    </font>
    <font>
      <u val="singleAccounting"/>
      <sz val="12"/>
      <name val="Arial"/>
      <family val="2"/>
    </font>
    <font>
      <sz val="12"/>
      <color rgb="FFFF0000"/>
      <name val="Arial"/>
      <family val="2"/>
    </font>
    <font>
      <i/>
      <sz val="11"/>
      <color indexed="8"/>
      <name val="Arial"/>
      <family val="2"/>
    </font>
    <font>
      <i/>
      <sz val="11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horizontal="left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43" fontId="5" fillId="0" borderId="0" xfId="1" applyFont="1"/>
    <xf numFmtId="43" fontId="4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43" fontId="5" fillId="0" borderId="0" xfId="1" applyFont="1" applyAlignment="1"/>
    <xf numFmtId="0" fontId="15" fillId="0" borderId="0" xfId="0" applyFont="1" applyAlignment="1">
      <alignment horizontal="left" wrapText="1"/>
    </xf>
    <xf numFmtId="43" fontId="15" fillId="0" borderId="0" xfId="1" applyFont="1" applyAlignment="1"/>
    <xf numFmtId="43" fontId="10" fillId="0" borderId="0" xfId="1" quotePrefix="1" applyFont="1" applyAlignment="1">
      <alignment horizontal="right"/>
    </xf>
    <xf numFmtId="0" fontId="4" fillId="0" borderId="0" xfId="0" applyFont="1" applyAlignment="1">
      <alignment horizontal="center"/>
    </xf>
    <xf numFmtId="43" fontId="19" fillId="0" borderId="0" xfId="1" applyFont="1" applyBorder="1" applyAlignment="1"/>
    <xf numFmtId="43" fontId="21" fillId="0" borderId="0" xfId="1" applyFont="1" applyBorder="1" applyAlignment="1"/>
    <xf numFmtId="0" fontId="5" fillId="0" borderId="0" xfId="0" applyFont="1" applyAlignment="1"/>
    <xf numFmtId="43" fontId="10" fillId="0" borderId="0" xfId="1" applyFont="1" applyAlignment="1"/>
    <xf numFmtId="0" fontId="22" fillId="0" borderId="0" xfId="0" applyFont="1" applyAlignment="1"/>
    <xf numFmtId="43" fontId="10" fillId="0" borderId="0" xfId="1" quotePrefix="1" applyFont="1" applyFill="1" applyAlignment="1">
      <alignment horizontal="right"/>
    </xf>
    <xf numFmtId="43" fontId="10" fillId="0" borderId="0" xfId="1" applyFont="1" applyFill="1" applyAlignment="1"/>
    <xf numFmtId="43" fontId="21" fillId="0" borderId="0" xfId="1" applyFont="1" applyFill="1" applyAlignment="1"/>
    <xf numFmtId="9" fontId="4" fillId="0" borderId="0" xfId="2" applyFont="1" applyAlignment="1">
      <alignment horizontal="center"/>
    </xf>
    <xf numFmtId="9" fontId="4" fillId="0" borderId="1" xfId="2" applyFont="1" applyBorder="1" applyAlignment="1">
      <alignment horizontal="center"/>
    </xf>
    <xf numFmtId="43" fontId="9" fillId="0" borderId="1" xfId="1" applyFont="1" applyFill="1" applyBorder="1" applyAlignment="1">
      <alignment horizontal="center" vertical="center"/>
    </xf>
    <xf numFmtId="43" fontId="10" fillId="0" borderId="0" xfId="1" applyFont="1" applyFill="1"/>
    <xf numFmtId="43" fontId="20" fillId="0" borderId="0" xfId="1" applyFont="1" applyFill="1" applyBorder="1" applyAlignment="1"/>
    <xf numFmtId="43" fontId="16" fillId="0" borderId="0" xfId="1" applyFont="1" applyFill="1" applyAlignment="1"/>
    <xf numFmtId="43" fontId="3" fillId="0" borderId="0" xfId="1" applyFont="1" applyAlignment="1"/>
    <xf numFmtId="43" fontId="11" fillId="0" borderId="0" xfId="1" applyFont="1" applyFill="1" applyAlignment="1"/>
    <xf numFmtId="0" fontId="3" fillId="0" borderId="0" xfId="0" applyFont="1" applyAlignment="1"/>
    <xf numFmtId="43" fontId="3" fillId="0" borderId="0" xfId="1" applyFont="1" applyBorder="1" applyAlignment="1"/>
    <xf numFmtId="43" fontId="11" fillId="0" borderId="0" xfId="1" applyFont="1" applyFill="1" applyBorder="1" applyAlignment="1"/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43" fontId="23" fillId="0" borderId="0" xfId="1" applyFont="1" applyAlignment="1"/>
    <xf numFmtId="43" fontId="24" fillId="0" borderId="0" xfId="1" applyFont="1" applyFill="1" applyAlignment="1"/>
    <xf numFmtId="0" fontId="23" fillId="0" borderId="0" xfId="0" applyFont="1" applyAlignment="1"/>
    <xf numFmtId="0" fontId="6" fillId="0" borderId="0" xfId="0" applyFont="1" applyAlignment="1">
      <alignment horizontal="left"/>
    </xf>
    <xf numFmtId="43" fontId="6" fillId="0" borderId="0" xfId="1" applyFont="1" applyAlignment="1"/>
    <xf numFmtId="43" fontId="13" fillId="0" borderId="0" xfId="1" applyFont="1" applyFill="1" applyAlignment="1"/>
    <xf numFmtId="0" fontId="6" fillId="0" borderId="0" xfId="0" applyFont="1" applyAlignment="1"/>
    <xf numFmtId="0" fontId="4" fillId="0" borderId="0" xfId="0" applyFont="1" applyAlignment="1">
      <alignment horizontal="left"/>
    </xf>
    <xf numFmtId="9" fontId="17" fillId="0" borderId="0" xfId="2" applyFont="1" applyAlignment="1"/>
    <xf numFmtId="0" fontId="2" fillId="0" borderId="0" xfId="0" applyFont="1" applyAlignment="1">
      <alignment horizontal="left"/>
    </xf>
    <xf numFmtId="43" fontId="14" fillId="0" borderId="0" xfId="1" applyFont="1" applyBorder="1" applyAlignment="1">
      <alignment horizontal="right"/>
    </xf>
    <xf numFmtId="43" fontId="14" fillId="0" borderId="0" xfId="1" applyFont="1" applyFill="1" applyBorder="1" applyAlignment="1">
      <alignment horizontal="right"/>
    </xf>
    <xf numFmtId="0" fontId="2" fillId="0" borderId="0" xfId="0" applyFont="1" applyAlignment="1"/>
    <xf numFmtId="0" fontId="15" fillId="0" borderId="0" xfId="0" applyFont="1" applyAlignment="1">
      <alignment horizontal="left"/>
    </xf>
    <xf numFmtId="0" fontId="17" fillId="0" borderId="0" xfId="0" applyFont="1" applyAlignment="1"/>
    <xf numFmtId="43" fontId="2" fillId="0" borderId="0" xfId="1" applyFont="1" applyBorder="1" applyAlignment="1"/>
    <xf numFmtId="43" fontId="14" fillId="0" borderId="0" xfId="1" applyFont="1" applyFill="1" applyBorder="1" applyAlignment="1"/>
    <xf numFmtId="43" fontId="16" fillId="0" borderId="0" xfId="1" applyFont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4" fillId="0" borderId="0" xfId="1" applyFont="1" applyAlignment="1"/>
    <xf numFmtId="43" fontId="9" fillId="0" borderId="0" xfId="1" applyFont="1" applyFill="1" applyAlignment="1"/>
    <xf numFmtId="43" fontId="18" fillId="0" borderId="0" xfId="1" applyFont="1" applyBorder="1" applyAlignment="1"/>
    <xf numFmtId="43" fontId="21" fillId="0" borderId="0" xfId="1" applyFont="1" applyFill="1" applyBorder="1" applyAlignment="1"/>
    <xf numFmtId="43" fontId="18" fillId="0" borderId="0" xfId="1" applyFont="1" applyAlignment="1"/>
    <xf numFmtId="43" fontId="7" fillId="0" borderId="0" xfId="1" applyFont="1" applyAlignment="1"/>
    <xf numFmtId="43" fontId="12" fillId="0" borderId="0" xfId="1" applyFont="1" applyFill="1" applyAlignment="1"/>
    <xf numFmtId="43" fontId="5" fillId="0" borderId="0" xfId="1" applyFont="1" applyBorder="1" applyAlignment="1"/>
    <xf numFmtId="0" fontId="4" fillId="0" borderId="0" xfId="0" applyFont="1" applyAlignment="1"/>
    <xf numFmtId="0" fontId="7" fillId="0" borderId="0" xfId="0" applyFont="1" applyAlignment="1">
      <alignment horizontal="left"/>
    </xf>
    <xf numFmtId="43" fontId="8" fillId="0" borderId="0" xfId="1" applyFont="1" applyAlignment="1"/>
    <xf numFmtId="43" fontId="25" fillId="0" borderId="0" xfId="1" applyFont="1" applyFill="1" applyAlignment="1"/>
    <xf numFmtId="0" fontId="8" fillId="0" borderId="0" xfId="0" applyFont="1" applyAlignment="1"/>
    <xf numFmtId="43" fontId="5" fillId="0" borderId="1" xfId="1" applyFont="1" applyBorder="1" applyAlignment="1"/>
    <xf numFmtId="43" fontId="4" fillId="0" borderId="0" xfId="1" applyFont="1" applyBorder="1" applyAlignment="1"/>
    <xf numFmtId="43" fontId="9" fillId="0" borderId="0" xfId="1" applyFont="1" applyFill="1" applyBorder="1" applyAlignment="1"/>
    <xf numFmtId="0" fontId="7" fillId="0" borderId="0" xfId="0" applyFont="1" applyAlignment="1"/>
    <xf numFmtId="43" fontId="9" fillId="0" borderId="0" xfId="1" applyFont="1" applyFill="1" applyAlignment="1">
      <alignment horizontal="center"/>
    </xf>
    <xf numFmtId="43" fontId="16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/>
    </xf>
    <xf numFmtId="43" fontId="9" fillId="0" borderId="0" xfId="1" applyFont="1" applyFill="1" applyAlignment="1">
      <alignment horizontal="right"/>
    </xf>
    <xf numFmtId="43" fontId="12" fillId="0" borderId="2" xfId="1" applyFont="1" applyFill="1" applyBorder="1" applyAlignment="1">
      <alignment horizontal="right"/>
    </xf>
    <xf numFmtId="43" fontId="12" fillId="0" borderId="0" xfId="1" applyFont="1" applyFill="1" applyAlignment="1">
      <alignment horizontal="right"/>
    </xf>
    <xf numFmtId="43" fontId="4" fillId="0" borderId="0" xfId="1" applyFont="1" applyAlignment="1">
      <alignment horizontal="center"/>
    </xf>
    <xf numFmtId="43" fontId="2" fillId="0" borderId="0" xfId="1" applyFont="1" applyBorder="1" applyAlignment="1">
      <alignment horizontal="right"/>
    </xf>
    <xf numFmtId="43" fontId="15" fillId="0" borderId="0" xfId="1" applyFont="1" applyAlignment="1">
      <alignment horizontal="right"/>
    </xf>
    <xf numFmtId="43" fontId="4" fillId="0" borderId="0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7" fillId="0" borderId="2" xfId="1" applyFont="1" applyBorder="1" applyAlignment="1">
      <alignment horizontal="right"/>
    </xf>
    <xf numFmtId="43" fontId="7" fillId="0" borderId="0" xfId="1" applyFont="1" applyAlignment="1">
      <alignment horizontal="right"/>
    </xf>
    <xf numFmtId="0" fontId="9" fillId="0" borderId="0" xfId="1" applyNumberFormat="1" applyFont="1" applyFill="1" applyAlignment="1">
      <alignment horizontal="center" vertical="center"/>
    </xf>
    <xf numFmtId="0" fontId="4" fillId="0" borderId="0" xfId="1" applyNumberFormat="1" applyFont="1" applyAlignment="1">
      <alignment horizontal="center" vertical="center"/>
    </xf>
    <xf numFmtId="43" fontId="11" fillId="0" borderId="1" xfId="1" applyFont="1" applyFill="1" applyBorder="1" applyAlignment="1"/>
    <xf numFmtId="43" fontId="5" fillId="0" borderId="0" xfId="0" applyNumberFormat="1" applyFont="1" applyAlignment="1"/>
    <xf numFmtId="0" fontId="4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abSelected="1" workbookViewId="0">
      <selection activeCell="R21" sqref="R21"/>
    </sheetView>
  </sheetViews>
  <sheetFormatPr defaultRowHeight="15" x14ac:dyDescent="0.2"/>
  <cols>
    <col min="1" max="1" width="50.42578125" style="2" customWidth="1"/>
    <col min="2" max="2" width="19.5703125" style="5" customWidth="1"/>
    <col min="3" max="3" width="21" style="25" customWidth="1"/>
    <col min="4" max="4" width="10.5703125" style="2" customWidth="1"/>
    <col min="5" max="7" width="9.140625" style="2"/>
    <col min="8" max="8" width="14.28515625" style="2" bestFit="1" customWidth="1"/>
    <col min="9" max="16384" width="9.140625" style="2"/>
  </cols>
  <sheetData>
    <row r="1" spans="1:8" ht="15.75" x14ac:dyDescent="0.25">
      <c r="A1" s="88" t="s">
        <v>86</v>
      </c>
      <c r="B1" s="88"/>
      <c r="C1" s="88"/>
      <c r="D1" s="88"/>
    </row>
    <row r="2" spans="1:8" ht="15.75" x14ac:dyDescent="0.25">
      <c r="A2" s="88" t="s">
        <v>131</v>
      </c>
      <c r="B2" s="88"/>
      <c r="C2" s="88"/>
      <c r="D2" s="88"/>
    </row>
    <row r="3" spans="1:8" ht="15.75" x14ac:dyDescent="0.25">
      <c r="A3" s="13"/>
      <c r="B3" s="77"/>
      <c r="C3" s="71"/>
    </row>
    <row r="4" spans="1:8" ht="15.75" x14ac:dyDescent="0.25">
      <c r="B4" s="85">
        <v>2025</v>
      </c>
      <c r="C4" s="84">
        <v>2026</v>
      </c>
      <c r="D4" s="22" t="s">
        <v>128</v>
      </c>
    </row>
    <row r="5" spans="1:8" ht="15.75" x14ac:dyDescent="0.25">
      <c r="A5" s="4"/>
      <c r="B5" s="6" t="s">
        <v>0</v>
      </c>
      <c r="C5" s="24" t="s">
        <v>0</v>
      </c>
      <c r="D5" s="23" t="s">
        <v>129</v>
      </c>
      <c r="G5" s="2" t="s">
        <v>133</v>
      </c>
      <c r="H5" s="5">
        <v>111292</v>
      </c>
    </row>
    <row r="6" spans="1:8" s="16" customFormat="1" ht="17.25" x14ac:dyDescent="0.35">
      <c r="A6" s="42" t="s">
        <v>1</v>
      </c>
      <c r="B6" s="9"/>
      <c r="C6" s="20"/>
      <c r="G6" s="16" t="s">
        <v>132</v>
      </c>
      <c r="H6" s="58">
        <v>87527</v>
      </c>
    </row>
    <row r="7" spans="1:8" s="16" customFormat="1" ht="15.75" x14ac:dyDescent="0.25">
      <c r="A7" s="42" t="s">
        <v>87</v>
      </c>
      <c r="B7" s="9"/>
      <c r="C7" s="20"/>
      <c r="H7" s="87">
        <f>H5-H6</f>
        <v>23765</v>
      </c>
    </row>
    <row r="8" spans="1:8" s="30" customFormat="1" ht="14.25" x14ac:dyDescent="0.2">
      <c r="A8" s="3" t="s">
        <v>88</v>
      </c>
      <c r="B8" s="28">
        <v>106987</v>
      </c>
      <c r="C8" s="29">
        <v>111292</v>
      </c>
    </row>
    <row r="9" spans="1:8" s="30" customFormat="1" ht="16.5" x14ac:dyDescent="0.35">
      <c r="A9" s="3" t="s">
        <v>89</v>
      </c>
      <c r="B9" s="14">
        <v>48000</v>
      </c>
      <c r="C9" s="26">
        <v>54000</v>
      </c>
    </row>
    <row r="10" spans="1:8" s="49" customFormat="1" ht="18.75" x14ac:dyDescent="0.3">
      <c r="A10" s="48" t="s">
        <v>90</v>
      </c>
      <c r="B10" s="11">
        <f>SUM(B8:B9)</f>
        <v>154987</v>
      </c>
      <c r="C10" s="27">
        <f>SUM(C8:C9)</f>
        <v>165292</v>
      </c>
      <c r="D10" s="43">
        <f>(C10-B10)/B10</f>
        <v>6.6489447502048563E-2</v>
      </c>
    </row>
    <row r="11" spans="1:8" s="16" customFormat="1" ht="15.75" x14ac:dyDescent="0.25">
      <c r="A11" s="42"/>
      <c r="B11" s="9"/>
      <c r="C11" s="20"/>
    </row>
    <row r="12" spans="1:8" s="16" customFormat="1" ht="15.75" x14ac:dyDescent="0.25">
      <c r="A12" s="42" t="s">
        <v>91</v>
      </c>
      <c r="B12" s="9"/>
      <c r="C12" s="20"/>
    </row>
    <row r="13" spans="1:8" s="30" customFormat="1" ht="15.75" x14ac:dyDescent="0.25">
      <c r="A13" s="42" t="s">
        <v>105</v>
      </c>
      <c r="B13" s="28"/>
      <c r="C13" s="29"/>
    </row>
    <row r="14" spans="1:8" s="30" customFormat="1" ht="14.25" x14ac:dyDescent="0.2">
      <c r="A14" s="3" t="s">
        <v>92</v>
      </c>
      <c r="B14" s="28">
        <v>20239.580000000002</v>
      </c>
      <c r="C14" s="29">
        <v>20928</v>
      </c>
    </row>
    <row r="15" spans="1:8" s="30" customFormat="1" ht="14.25" x14ac:dyDescent="0.2">
      <c r="A15" s="3" t="s">
        <v>93</v>
      </c>
      <c r="B15" s="28">
        <v>37722.879999999997</v>
      </c>
      <c r="C15" s="29">
        <v>39006</v>
      </c>
    </row>
    <row r="16" spans="1:8" s="30" customFormat="1" ht="14.25" x14ac:dyDescent="0.2">
      <c r="A16" s="3" t="s">
        <v>94</v>
      </c>
      <c r="B16" s="28">
        <v>2.08</v>
      </c>
      <c r="C16" s="29">
        <v>2</v>
      </c>
    </row>
    <row r="17" spans="1:4" s="30" customFormat="1" ht="14.25" x14ac:dyDescent="0.2">
      <c r="A17" s="3" t="s">
        <v>95</v>
      </c>
      <c r="B17" s="31">
        <v>324.17</v>
      </c>
      <c r="C17" s="32">
        <v>324</v>
      </c>
    </row>
    <row r="18" spans="1:4" s="30" customFormat="1" ht="16.5" x14ac:dyDescent="0.35">
      <c r="A18" s="33" t="s">
        <v>112</v>
      </c>
      <c r="B18" s="14">
        <v>18.36</v>
      </c>
      <c r="C18" s="86"/>
    </row>
    <row r="19" spans="1:4" s="37" customFormat="1" ht="14.25" x14ac:dyDescent="0.2">
      <c r="A19" s="34" t="s">
        <v>2</v>
      </c>
      <c r="B19" s="35">
        <f>SUM(B14:B18)</f>
        <v>58307.07</v>
      </c>
      <c r="C19" s="36">
        <f>SUM(C14:C18)</f>
        <v>60260</v>
      </c>
    </row>
    <row r="20" spans="1:4" s="41" customFormat="1" ht="14.25" x14ac:dyDescent="0.2">
      <c r="A20" s="38"/>
      <c r="B20" s="39"/>
      <c r="C20" s="40"/>
    </row>
    <row r="21" spans="1:4" s="30" customFormat="1" ht="14.25" x14ac:dyDescent="0.2">
      <c r="A21" s="3" t="s">
        <v>3</v>
      </c>
      <c r="B21" s="28">
        <v>2600</v>
      </c>
      <c r="C21" s="29">
        <v>2600</v>
      </c>
    </row>
    <row r="22" spans="1:4" s="30" customFormat="1" ht="14.25" x14ac:dyDescent="0.2">
      <c r="A22" s="3" t="s">
        <v>4</v>
      </c>
      <c r="B22" s="28">
        <v>92053.78</v>
      </c>
      <c r="C22" s="29">
        <v>98653</v>
      </c>
    </row>
    <row r="23" spans="1:4" s="30" customFormat="1" ht="16.5" x14ac:dyDescent="0.35">
      <c r="A23" s="3" t="s">
        <v>5</v>
      </c>
      <c r="B23" s="14">
        <v>2000</v>
      </c>
      <c r="C23" s="26">
        <v>2000</v>
      </c>
    </row>
    <row r="24" spans="1:4" s="30" customFormat="1" ht="18.75" x14ac:dyDescent="0.3">
      <c r="A24" s="42" t="s">
        <v>106</v>
      </c>
      <c r="B24" s="78">
        <f>SUM(B19:B23)</f>
        <v>154960.85</v>
      </c>
      <c r="C24" s="46">
        <f>SUM(C19:C23)</f>
        <v>163513</v>
      </c>
      <c r="D24" s="43">
        <f>(C24-B24)/B24</f>
        <v>5.5189100989056231E-2</v>
      </c>
    </row>
    <row r="25" spans="1:4" s="30" customFormat="1" x14ac:dyDescent="0.25">
      <c r="A25" s="44"/>
      <c r="B25" s="28"/>
      <c r="C25" s="29"/>
    </row>
    <row r="26" spans="1:4" s="30" customFormat="1" x14ac:dyDescent="0.25">
      <c r="A26" s="44" t="s">
        <v>6</v>
      </c>
      <c r="B26" s="28"/>
      <c r="C26" s="29"/>
    </row>
    <row r="27" spans="1:4" s="30" customFormat="1" ht="16.5" x14ac:dyDescent="0.35">
      <c r="A27" s="3" t="s">
        <v>7</v>
      </c>
      <c r="B27" s="14">
        <v>0</v>
      </c>
      <c r="C27" s="26">
        <v>0</v>
      </c>
    </row>
    <row r="28" spans="1:4" s="47" customFormat="1" x14ac:dyDescent="0.25">
      <c r="A28" s="44" t="s">
        <v>8</v>
      </c>
      <c r="B28" s="45">
        <f t="shared" ref="B28:C28" si="0">(B26)+(B27)</f>
        <v>0</v>
      </c>
      <c r="C28" s="46">
        <f t="shared" si="0"/>
        <v>0</v>
      </c>
    </row>
    <row r="29" spans="1:4" s="47" customFormat="1" x14ac:dyDescent="0.25">
      <c r="A29" s="44"/>
      <c r="B29" s="50"/>
      <c r="C29" s="51"/>
    </row>
    <row r="30" spans="1:4" s="49" customFormat="1" ht="37.5" x14ac:dyDescent="0.3">
      <c r="A30" s="10" t="s">
        <v>96</v>
      </c>
      <c r="B30" s="52">
        <f t="shared" ref="B30:C30" si="1">SUM(B24+B28)</f>
        <v>154960.85</v>
      </c>
      <c r="C30" s="53">
        <f t="shared" si="1"/>
        <v>163513</v>
      </c>
      <c r="D30" s="43">
        <f>(C30-B30)/B30</f>
        <v>5.5189100989056231E-2</v>
      </c>
    </row>
    <row r="31" spans="1:4" s="49" customFormat="1" ht="18.75" x14ac:dyDescent="0.3">
      <c r="A31" s="48"/>
      <c r="B31" s="52"/>
      <c r="C31" s="53"/>
    </row>
    <row r="32" spans="1:4" s="16" customFormat="1" ht="15.75" x14ac:dyDescent="0.25">
      <c r="A32" s="42"/>
      <c r="B32" s="9"/>
      <c r="C32" s="20"/>
    </row>
    <row r="33" spans="1:4" s="16" customFormat="1" ht="15.75" x14ac:dyDescent="0.25">
      <c r="A33" s="42" t="s">
        <v>97</v>
      </c>
      <c r="B33" s="9"/>
      <c r="C33" s="20"/>
    </row>
    <row r="34" spans="1:4" s="30" customFormat="1" ht="14.25" x14ac:dyDescent="0.2">
      <c r="A34" s="3" t="s">
        <v>9</v>
      </c>
      <c r="B34" s="28">
        <v>50</v>
      </c>
      <c r="C34" s="29">
        <v>50</v>
      </c>
    </row>
    <row r="35" spans="1:4" s="30" customFormat="1" ht="14.25" x14ac:dyDescent="0.2">
      <c r="A35" s="3" t="s">
        <v>111</v>
      </c>
      <c r="B35" s="28">
        <v>450</v>
      </c>
      <c r="C35" s="29"/>
    </row>
    <row r="36" spans="1:4" s="30" customFormat="1" ht="16.5" x14ac:dyDescent="0.35">
      <c r="A36" s="3" t="s">
        <v>10</v>
      </c>
      <c r="B36" s="14">
        <v>50</v>
      </c>
      <c r="C36" s="26">
        <v>50</v>
      </c>
    </row>
    <row r="37" spans="1:4" s="49" customFormat="1" ht="18.75" x14ac:dyDescent="0.3">
      <c r="A37" s="48" t="s">
        <v>98</v>
      </c>
      <c r="B37" s="11">
        <f>SUM(B34:B36)</f>
        <v>550</v>
      </c>
      <c r="C37" s="27">
        <f>SUM(C34:C36)</f>
        <v>100</v>
      </c>
      <c r="D37" s="43">
        <f>(C37-B37)/B37</f>
        <v>-0.81818181818181823</v>
      </c>
    </row>
    <row r="38" spans="1:4" s="16" customFormat="1" ht="15.75" x14ac:dyDescent="0.25">
      <c r="A38" s="8"/>
      <c r="B38" s="54"/>
      <c r="C38" s="55"/>
    </row>
    <row r="39" spans="1:4" s="16" customFormat="1" ht="15.75" x14ac:dyDescent="0.25">
      <c r="A39" s="42" t="s">
        <v>99</v>
      </c>
      <c r="B39" s="9"/>
      <c r="C39" s="20"/>
    </row>
    <row r="40" spans="1:4" s="30" customFormat="1" ht="14.25" x14ac:dyDescent="0.2">
      <c r="A40" s="3" t="s">
        <v>11</v>
      </c>
      <c r="B40" s="28">
        <v>0</v>
      </c>
      <c r="C40" s="29">
        <v>0</v>
      </c>
    </row>
    <row r="41" spans="1:4" s="30" customFormat="1" ht="16.5" x14ac:dyDescent="0.35">
      <c r="A41" s="3" t="s">
        <v>101</v>
      </c>
      <c r="B41" s="14">
        <v>23251</v>
      </c>
      <c r="C41" s="26">
        <v>24400</v>
      </c>
    </row>
    <row r="42" spans="1:4" s="49" customFormat="1" ht="18.75" x14ac:dyDescent="0.3">
      <c r="A42" s="48" t="s">
        <v>100</v>
      </c>
      <c r="B42" s="79">
        <f>SUM(B40:B41)</f>
        <v>23251</v>
      </c>
      <c r="C42" s="72">
        <f>SUM(C40:C41)</f>
        <v>24400</v>
      </c>
      <c r="D42" s="43">
        <f>(C42-B42)/B42</f>
        <v>4.9417229366478861E-2</v>
      </c>
    </row>
    <row r="43" spans="1:4" s="16" customFormat="1" ht="15.75" x14ac:dyDescent="0.25">
      <c r="A43" s="42"/>
      <c r="B43" s="9"/>
      <c r="C43" s="20"/>
    </row>
    <row r="44" spans="1:4" s="16" customFormat="1" ht="15.75" x14ac:dyDescent="0.25">
      <c r="A44" s="42" t="s">
        <v>102</v>
      </c>
      <c r="B44" s="9"/>
      <c r="C44" s="20"/>
    </row>
    <row r="45" spans="1:4" s="16" customFormat="1" ht="17.25" x14ac:dyDescent="0.35">
      <c r="A45" s="8" t="s">
        <v>12</v>
      </c>
      <c r="B45" s="56">
        <v>2000</v>
      </c>
      <c r="C45" s="57">
        <v>1500</v>
      </c>
    </row>
    <row r="46" spans="1:4" s="49" customFormat="1" ht="56.25" x14ac:dyDescent="0.3">
      <c r="A46" s="10" t="s">
        <v>108</v>
      </c>
      <c r="B46" s="11">
        <f>SUM(B45)</f>
        <v>2000</v>
      </c>
      <c r="C46" s="27">
        <f>SUM(C45)</f>
        <v>1500</v>
      </c>
      <c r="D46" s="43">
        <f>(C46-B46)/B46</f>
        <v>-0.25</v>
      </c>
    </row>
    <row r="47" spans="1:4" s="16" customFormat="1" ht="15.75" x14ac:dyDescent="0.25">
      <c r="A47" s="42"/>
      <c r="B47" s="9"/>
      <c r="C47" s="20"/>
    </row>
    <row r="48" spans="1:4" s="16" customFormat="1" ht="15.75" x14ac:dyDescent="0.25">
      <c r="A48" s="42" t="s">
        <v>103</v>
      </c>
      <c r="B48" s="9"/>
      <c r="C48" s="20"/>
    </row>
    <row r="49" spans="1:4" s="16" customFormat="1" x14ac:dyDescent="0.2">
      <c r="A49" s="8" t="s">
        <v>13</v>
      </c>
      <c r="B49" s="9">
        <v>100</v>
      </c>
      <c r="C49" s="20">
        <v>150</v>
      </c>
    </row>
    <row r="50" spans="1:4" s="16" customFormat="1" x14ac:dyDescent="0.2">
      <c r="A50" s="8" t="s">
        <v>14</v>
      </c>
      <c r="B50" s="9">
        <v>100</v>
      </c>
      <c r="C50" s="20">
        <v>20</v>
      </c>
    </row>
    <row r="51" spans="1:4" s="16" customFormat="1" x14ac:dyDescent="0.2">
      <c r="A51" s="8" t="s">
        <v>15</v>
      </c>
      <c r="B51" s="9">
        <v>100</v>
      </c>
      <c r="C51" s="20">
        <v>50</v>
      </c>
    </row>
    <row r="52" spans="1:4" s="16" customFormat="1" x14ac:dyDescent="0.2">
      <c r="A52" s="8" t="s">
        <v>126</v>
      </c>
      <c r="B52" s="9"/>
      <c r="C52" s="20"/>
    </row>
    <row r="53" spans="1:4" s="16" customFormat="1" ht="17.25" x14ac:dyDescent="0.35">
      <c r="A53" s="8" t="s">
        <v>16</v>
      </c>
      <c r="B53" s="56">
        <v>50</v>
      </c>
      <c r="C53" s="57">
        <v>50</v>
      </c>
    </row>
    <row r="54" spans="1:4" s="49" customFormat="1" ht="18.75" x14ac:dyDescent="0.3">
      <c r="A54" s="48" t="s">
        <v>104</v>
      </c>
      <c r="B54" s="79">
        <f>((((B48)+(B49))+(B50))+(B51))+(B53)</f>
        <v>350</v>
      </c>
      <c r="C54" s="72">
        <f>((((C48)+(C49))+(C50))+(C51))+(C53)</f>
        <v>270</v>
      </c>
      <c r="D54" s="43">
        <f>(C54-B54)/B54</f>
        <v>-0.22857142857142856</v>
      </c>
    </row>
    <row r="55" spans="1:4" s="16" customFormat="1" ht="15.75" x14ac:dyDescent="0.25">
      <c r="A55" s="42"/>
      <c r="B55" s="9"/>
      <c r="C55" s="20"/>
    </row>
    <row r="56" spans="1:4" s="49" customFormat="1" ht="18.75" x14ac:dyDescent="0.3">
      <c r="A56" s="48" t="s">
        <v>17</v>
      </c>
      <c r="B56" s="79">
        <f>B10+B30+B37+B42+B46+B54</f>
        <v>336098.85</v>
      </c>
      <c r="C56" s="72">
        <f>C10+C30+C37+C42+C46+C54</f>
        <v>355075</v>
      </c>
      <c r="D56" s="43">
        <f>(C56-B56)/B56</f>
        <v>5.6460026566589036E-2</v>
      </c>
    </row>
    <row r="57" spans="1:4" s="16" customFormat="1" ht="19.5" x14ac:dyDescent="0.35">
      <c r="A57" s="8" t="s">
        <v>125</v>
      </c>
      <c r="B57" s="58">
        <v>58202.91</v>
      </c>
      <c r="C57" s="21">
        <v>20000</v>
      </c>
      <c r="D57" s="43">
        <f>(C57-B57)/B57</f>
        <v>-0.65637456958767182</v>
      </c>
    </row>
    <row r="58" spans="1:4" s="16" customFormat="1" ht="18.75" x14ac:dyDescent="0.3">
      <c r="A58" s="42"/>
      <c r="B58" s="59">
        <f>SUM(B56:B57)</f>
        <v>394301.76</v>
      </c>
      <c r="C58" s="60">
        <f>SUM(C56:C57)</f>
        <v>375075</v>
      </c>
      <c r="D58" s="43">
        <f>(C58-B58)/B58</f>
        <v>-4.8761537356566728E-2</v>
      </c>
    </row>
    <row r="59" spans="1:4" s="16" customFormat="1" ht="15.75" x14ac:dyDescent="0.25">
      <c r="A59" s="42"/>
      <c r="B59" s="9"/>
      <c r="C59" s="20"/>
    </row>
    <row r="60" spans="1:4" s="16" customFormat="1" ht="15.75" x14ac:dyDescent="0.25">
      <c r="A60" s="42" t="s">
        <v>18</v>
      </c>
      <c r="B60" s="9"/>
      <c r="C60" s="20"/>
    </row>
    <row r="61" spans="1:4" s="16" customFormat="1" ht="15.75" x14ac:dyDescent="0.25">
      <c r="A61" s="42" t="s">
        <v>19</v>
      </c>
      <c r="B61" s="9"/>
      <c r="C61" s="20"/>
    </row>
    <row r="62" spans="1:4" s="16" customFormat="1" ht="15.75" x14ac:dyDescent="0.25">
      <c r="A62" s="42" t="s">
        <v>20</v>
      </c>
      <c r="B62" s="9"/>
      <c r="C62" s="20"/>
    </row>
    <row r="63" spans="1:4" s="16" customFormat="1" x14ac:dyDescent="0.2">
      <c r="A63" s="8" t="s">
        <v>21</v>
      </c>
      <c r="B63" s="9">
        <v>5000</v>
      </c>
      <c r="C63" s="20">
        <v>5000</v>
      </c>
    </row>
    <row r="64" spans="1:4" s="16" customFormat="1" x14ac:dyDescent="0.2">
      <c r="A64" s="8" t="s">
        <v>22</v>
      </c>
      <c r="B64" s="9">
        <v>936</v>
      </c>
      <c r="C64" s="20">
        <v>936</v>
      </c>
    </row>
    <row r="65" spans="1:4" s="16" customFormat="1" x14ac:dyDescent="0.2">
      <c r="A65" s="8" t="s">
        <v>23</v>
      </c>
      <c r="B65" s="9">
        <v>300</v>
      </c>
      <c r="C65" s="20">
        <v>600</v>
      </c>
    </row>
    <row r="66" spans="1:4" s="16" customFormat="1" x14ac:dyDescent="0.2">
      <c r="A66" s="8" t="s">
        <v>24</v>
      </c>
      <c r="B66" s="9">
        <v>175</v>
      </c>
      <c r="C66" s="20">
        <v>300</v>
      </c>
    </row>
    <row r="67" spans="1:4" s="16" customFormat="1" x14ac:dyDescent="0.2">
      <c r="A67" s="8" t="s">
        <v>25</v>
      </c>
      <c r="B67" s="9">
        <v>3600</v>
      </c>
      <c r="C67" s="20">
        <v>3600</v>
      </c>
    </row>
    <row r="68" spans="1:4" s="16" customFormat="1" x14ac:dyDescent="0.2">
      <c r="A68" s="8" t="s">
        <v>26</v>
      </c>
      <c r="B68" s="9">
        <v>1875</v>
      </c>
      <c r="C68" s="20">
        <v>2235</v>
      </c>
    </row>
    <row r="69" spans="1:4" s="16" customFormat="1" x14ac:dyDescent="0.2">
      <c r="A69" s="8" t="s">
        <v>27</v>
      </c>
      <c r="B69" s="9">
        <v>800</v>
      </c>
      <c r="C69" s="20">
        <v>800</v>
      </c>
    </row>
    <row r="70" spans="1:4" s="16" customFormat="1" x14ac:dyDescent="0.2">
      <c r="A70" s="8" t="s">
        <v>28</v>
      </c>
      <c r="B70" s="9">
        <v>600</v>
      </c>
      <c r="C70" s="20">
        <v>500</v>
      </c>
    </row>
    <row r="71" spans="1:4" s="16" customFormat="1" ht="17.25" x14ac:dyDescent="0.35">
      <c r="A71" s="8" t="s">
        <v>29</v>
      </c>
      <c r="B71" s="56">
        <v>850</v>
      </c>
      <c r="C71" s="57">
        <v>900</v>
      </c>
    </row>
    <row r="72" spans="1:4" s="16" customFormat="1" ht="18.75" x14ac:dyDescent="0.3">
      <c r="A72" s="42" t="s">
        <v>127</v>
      </c>
      <c r="B72" s="54">
        <f>SUM(B63:B71)</f>
        <v>14136</v>
      </c>
      <c r="C72" s="55">
        <f>SUM(C63:C71)</f>
        <v>14871</v>
      </c>
      <c r="D72" s="43">
        <f>(C72-B72)/B72</f>
        <v>5.1994906621392188E-2</v>
      </c>
    </row>
    <row r="73" spans="1:4" s="16" customFormat="1" ht="15.75" x14ac:dyDescent="0.25">
      <c r="A73" s="42" t="s">
        <v>30</v>
      </c>
      <c r="B73" s="9"/>
      <c r="C73" s="20"/>
    </row>
    <row r="74" spans="1:4" s="16" customFormat="1" x14ac:dyDescent="0.2">
      <c r="A74" s="8" t="s">
        <v>31</v>
      </c>
      <c r="B74" s="9">
        <v>7520</v>
      </c>
      <c r="C74" s="20">
        <v>7000</v>
      </c>
    </row>
    <row r="75" spans="1:4" s="16" customFormat="1" x14ac:dyDescent="0.2">
      <c r="A75" s="8" t="s">
        <v>32</v>
      </c>
      <c r="B75" s="9">
        <v>4320</v>
      </c>
      <c r="C75" s="20">
        <v>4320</v>
      </c>
    </row>
    <row r="76" spans="1:4" s="16" customFormat="1" x14ac:dyDescent="0.2">
      <c r="A76" s="8" t="s">
        <v>33</v>
      </c>
      <c r="B76" s="9">
        <v>3430</v>
      </c>
      <c r="C76" s="20">
        <v>4022</v>
      </c>
    </row>
    <row r="77" spans="1:4" s="16" customFormat="1" x14ac:dyDescent="0.2">
      <c r="A77" s="8" t="s">
        <v>34</v>
      </c>
      <c r="B77" s="9">
        <v>500</v>
      </c>
      <c r="C77" s="20">
        <v>500</v>
      </c>
    </row>
    <row r="78" spans="1:4" s="16" customFormat="1" x14ac:dyDescent="0.2">
      <c r="A78" s="8" t="s">
        <v>35</v>
      </c>
      <c r="B78" s="9">
        <v>504</v>
      </c>
      <c r="C78" s="20">
        <v>648</v>
      </c>
    </row>
    <row r="79" spans="1:4" s="16" customFormat="1" x14ac:dyDescent="0.2">
      <c r="A79" s="8" t="s">
        <v>36</v>
      </c>
      <c r="B79" s="9">
        <v>504</v>
      </c>
      <c r="C79" s="20">
        <v>504</v>
      </c>
    </row>
    <row r="80" spans="1:4" s="16" customFormat="1" x14ac:dyDescent="0.2">
      <c r="A80" s="8" t="s">
        <v>119</v>
      </c>
      <c r="B80" s="9">
        <v>150</v>
      </c>
      <c r="C80" s="20">
        <v>200</v>
      </c>
    </row>
    <row r="81" spans="1:4" s="16" customFormat="1" x14ac:dyDescent="0.2">
      <c r="A81" s="8" t="s">
        <v>37</v>
      </c>
      <c r="B81" s="9">
        <v>75</v>
      </c>
      <c r="C81" s="20">
        <v>167</v>
      </c>
    </row>
    <row r="82" spans="1:4" s="16" customFormat="1" x14ac:dyDescent="0.2">
      <c r="A82" s="8" t="s">
        <v>38</v>
      </c>
      <c r="B82" s="9">
        <v>400</v>
      </c>
      <c r="C82" s="20">
        <v>350</v>
      </c>
    </row>
    <row r="83" spans="1:4" s="16" customFormat="1" x14ac:dyDescent="0.2">
      <c r="A83" s="8" t="s">
        <v>39</v>
      </c>
      <c r="B83" s="9">
        <v>350</v>
      </c>
      <c r="C83" s="20">
        <v>400</v>
      </c>
    </row>
    <row r="84" spans="1:4" s="16" customFormat="1" x14ac:dyDescent="0.2">
      <c r="A84" s="8" t="s">
        <v>40</v>
      </c>
      <c r="B84" s="9">
        <v>500</v>
      </c>
      <c r="C84" s="20">
        <v>700</v>
      </c>
    </row>
    <row r="85" spans="1:4" s="16" customFormat="1" x14ac:dyDescent="0.2">
      <c r="A85" s="8" t="s">
        <v>41</v>
      </c>
      <c r="B85" s="9">
        <v>600</v>
      </c>
      <c r="C85" s="20">
        <v>625</v>
      </c>
    </row>
    <row r="86" spans="1:4" s="16" customFormat="1" x14ac:dyDescent="0.2">
      <c r="A86" s="8" t="s">
        <v>42</v>
      </c>
      <c r="B86" s="9">
        <v>700</v>
      </c>
      <c r="C86" s="20">
        <v>500</v>
      </c>
      <c r="D86" s="18"/>
    </row>
    <row r="87" spans="1:4" s="16" customFormat="1" x14ac:dyDescent="0.2">
      <c r="A87" s="8" t="s">
        <v>43</v>
      </c>
      <c r="B87" s="9">
        <v>615</v>
      </c>
      <c r="C87" s="20">
        <v>700</v>
      </c>
    </row>
    <row r="88" spans="1:4" s="16" customFormat="1" x14ac:dyDescent="0.2">
      <c r="A88" s="8" t="s">
        <v>44</v>
      </c>
      <c r="B88" s="9">
        <v>2000</v>
      </c>
      <c r="C88" s="20">
        <v>2500</v>
      </c>
    </row>
    <row r="89" spans="1:4" s="16" customFormat="1" x14ac:dyDescent="0.2">
      <c r="A89" s="8" t="s">
        <v>121</v>
      </c>
      <c r="B89" s="9"/>
      <c r="C89" s="20">
        <v>200</v>
      </c>
    </row>
    <row r="90" spans="1:4" s="16" customFormat="1" x14ac:dyDescent="0.2">
      <c r="A90" s="8" t="s">
        <v>45</v>
      </c>
      <c r="B90" s="12">
        <v>250</v>
      </c>
      <c r="C90" s="19">
        <v>500</v>
      </c>
    </row>
    <row r="91" spans="1:4" s="16" customFormat="1" x14ac:dyDescent="0.2">
      <c r="A91" s="8" t="s">
        <v>120</v>
      </c>
      <c r="B91" s="17">
        <v>100</v>
      </c>
      <c r="C91" s="20">
        <v>200</v>
      </c>
    </row>
    <row r="92" spans="1:4" s="16" customFormat="1" ht="17.25" x14ac:dyDescent="0.35">
      <c r="A92" s="8" t="s">
        <v>130</v>
      </c>
      <c r="B92" s="15">
        <v>3000</v>
      </c>
      <c r="C92" s="21">
        <v>3000</v>
      </c>
    </row>
    <row r="93" spans="1:4" s="16" customFormat="1" ht="18.75" x14ac:dyDescent="0.3">
      <c r="A93" s="42" t="s">
        <v>46</v>
      </c>
      <c r="B93" s="80">
        <f>SUM(B74:B92)</f>
        <v>25518</v>
      </c>
      <c r="C93" s="73">
        <f>SUM(C74:C92)</f>
        <v>27036</v>
      </c>
      <c r="D93" s="43">
        <f>(C93-B93)/B93</f>
        <v>5.9487420644251117E-2</v>
      </c>
    </row>
    <row r="94" spans="1:4" s="16" customFormat="1" ht="15.75" x14ac:dyDescent="0.25">
      <c r="A94" s="42" t="s">
        <v>47</v>
      </c>
      <c r="B94" s="9"/>
      <c r="C94" s="20"/>
    </row>
    <row r="95" spans="1:4" s="16" customFormat="1" x14ac:dyDescent="0.2">
      <c r="A95" s="8" t="s">
        <v>48</v>
      </c>
      <c r="B95" s="9">
        <v>4800</v>
      </c>
      <c r="C95" s="20">
        <v>4800</v>
      </c>
    </row>
    <row r="96" spans="1:4" s="16" customFormat="1" x14ac:dyDescent="0.2">
      <c r="A96" s="8" t="s">
        <v>49</v>
      </c>
      <c r="B96" s="9">
        <v>504</v>
      </c>
      <c r="C96" s="20">
        <v>504</v>
      </c>
    </row>
    <row r="97" spans="1:4" s="16" customFormat="1" x14ac:dyDescent="0.2">
      <c r="A97" s="8" t="s">
        <v>50</v>
      </c>
      <c r="B97" s="9">
        <v>75</v>
      </c>
      <c r="C97" s="20">
        <v>267</v>
      </c>
    </row>
    <row r="98" spans="1:4" s="16" customFormat="1" x14ac:dyDescent="0.2">
      <c r="A98" s="8" t="s">
        <v>51</v>
      </c>
      <c r="B98" s="9">
        <v>40</v>
      </c>
      <c r="C98" s="20">
        <v>40</v>
      </c>
    </row>
    <row r="99" spans="1:4" s="16" customFormat="1" x14ac:dyDescent="0.2">
      <c r="A99" s="8" t="s">
        <v>109</v>
      </c>
      <c r="B99" s="9">
        <v>800</v>
      </c>
      <c r="C99" s="20">
        <v>700</v>
      </c>
    </row>
    <row r="100" spans="1:4" s="16" customFormat="1" x14ac:dyDescent="0.2">
      <c r="A100" s="8" t="s">
        <v>52</v>
      </c>
      <c r="B100" s="9">
        <v>530</v>
      </c>
      <c r="C100" s="20">
        <v>700</v>
      </c>
    </row>
    <row r="101" spans="1:4" s="16" customFormat="1" x14ac:dyDescent="0.2">
      <c r="A101" s="8" t="s">
        <v>53</v>
      </c>
      <c r="B101" s="9">
        <v>6400</v>
      </c>
      <c r="C101" s="20">
        <v>7100</v>
      </c>
    </row>
    <row r="102" spans="1:4" s="16" customFormat="1" ht="17.25" x14ac:dyDescent="0.35">
      <c r="A102" s="8" t="s">
        <v>54</v>
      </c>
      <c r="B102" s="56">
        <v>800</v>
      </c>
      <c r="C102" s="57">
        <v>800</v>
      </c>
    </row>
    <row r="103" spans="1:4" s="16" customFormat="1" ht="18.75" x14ac:dyDescent="0.3">
      <c r="A103" s="42" t="s">
        <v>55</v>
      </c>
      <c r="B103" s="54">
        <f>SUM(B95:B102)</f>
        <v>13949</v>
      </c>
      <c r="C103" s="55">
        <f>SUM(C95:C102)</f>
        <v>14911</v>
      </c>
      <c r="D103" s="43">
        <f>(C103-B103)/B103</f>
        <v>6.8965517241379309E-2</v>
      </c>
    </row>
    <row r="104" spans="1:4" s="16" customFormat="1" ht="15.75" x14ac:dyDescent="0.25">
      <c r="A104" s="42" t="s">
        <v>56</v>
      </c>
      <c r="B104" s="9"/>
      <c r="C104" s="20"/>
    </row>
    <row r="105" spans="1:4" s="16" customFormat="1" x14ac:dyDescent="0.2">
      <c r="A105" s="3" t="s">
        <v>57</v>
      </c>
      <c r="B105" s="9">
        <v>7400</v>
      </c>
      <c r="C105" s="20">
        <v>3000</v>
      </c>
    </row>
    <row r="106" spans="1:4" s="16" customFormat="1" x14ac:dyDescent="0.2">
      <c r="A106" s="8" t="s">
        <v>58</v>
      </c>
      <c r="B106" s="9">
        <v>600</v>
      </c>
      <c r="C106" s="20">
        <v>625</v>
      </c>
    </row>
    <row r="107" spans="1:4" s="16" customFormat="1" ht="17.25" x14ac:dyDescent="0.35">
      <c r="A107" s="8" t="s">
        <v>59</v>
      </c>
      <c r="B107" s="58">
        <v>1000</v>
      </c>
      <c r="C107" s="21">
        <v>1100</v>
      </c>
    </row>
    <row r="108" spans="1:4" s="16" customFormat="1" ht="18.75" x14ac:dyDescent="0.3">
      <c r="A108" s="42" t="s">
        <v>60</v>
      </c>
      <c r="B108" s="54">
        <f>SUM(B105:B107)</f>
        <v>9000</v>
      </c>
      <c r="C108" s="55">
        <f>SUM(C105:C107)</f>
        <v>4725</v>
      </c>
      <c r="D108" s="43">
        <f>(C108-B108)/B108</f>
        <v>-0.47499999999999998</v>
      </c>
    </row>
    <row r="109" spans="1:4" s="16" customFormat="1" ht="15.75" x14ac:dyDescent="0.25">
      <c r="A109" s="42" t="s">
        <v>61</v>
      </c>
      <c r="B109" s="9"/>
      <c r="C109" s="20"/>
    </row>
    <row r="110" spans="1:4" s="16" customFormat="1" x14ac:dyDescent="0.2">
      <c r="A110" s="8" t="s">
        <v>118</v>
      </c>
      <c r="B110" s="9"/>
      <c r="C110" s="20"/>
    </row>
    <row r="111" spans="1:4" s="16" customFormat="1" x14ac:dyDescent="0.2">
      <c r="A111" s="8" t="s">
        <v>62</v>
      </c>
      <c r="B111" s="9"/>
      <c r="C111" s="20"/>
    </row>
    <row r="112" spans="1:4" s="16" customFormat="1" x14ac:dyDescent="0.2">
      <c r="A112" s="8" t="s">
        <v>63</v>
      </c>
      <c r="B112" s="9"/>
      <c r="C112" s="20"/>
    </row>
    <row r="113" spans="1:4" s="16" customFormat="1" ht="17.25" x14ac:dyDescent="0.35">
      <c r="A113" s="8" t="s">
        <v>64</v>
      </c>
      <c r="B113" s="61"/>
      <c r="C113" s="57"/>
    </row>
    <row r="114" spans="1:4" s="16" customFormat="1" ht="18.75" x14ac:dyDescent="0.3">
      <c r="A114" s="42" t="s">
        <v>65</v>
      </c>
      <c r="B114" s="54">
        <v>6300</v>
      </c>
      <c r="C114" s="55">
        <v>6800</v>
      </c>
      <c r="D114" s="43">
        <f>(C114-B114)/B114</f>
        <v>7.9365079365079361E-2</v>
      </c>
    </row>
    <row r="115" spans="1:4" s="16" customFormat="1" ht="15.75" x14ac:dyDescent="0.25">
      <c r="A115" s="42"/>
      <c r="B115" s="9"/>
      <c r="C115" s="20"/>
    </row>
    <row r="116" spans="1:4" s="62" customFormat="1" ht="18.75" x14ac:dyDescent="0.3">
      <c r="A116" s="42" t="s">
        <v>66</v>
      </c>
      <c r="B116" s="54">
        <f>B72+B93+B103+B108+B114</f>
        <v>68903</v>
      </c>
      <c r="C116" s="55">
        <f>C72+C93+C103+C108+C114</f>
        <v>68343</v>
      </c>
      <c r="D116" s="43">
        <f>(C116-B116)/B116</f>
        <v>-8.1273674586012212E-3</v>
      </c>
    </row>
    <row r="117" spans="1:4" s="66" customFormat="1" ht="18" x14ac:dyDescent="0.25">
      <c r="A117" s="63"/>
      <c r="B117" s="64"/>
      <c r="C117" s="65"/>
    </row>
    <row r="118" spans="1:4" s="16" customFormat="1" ht="15.75" x14ac:dyDescent="0.25">
      <c r="A118" s="42" t="s">
        <v>67</v>
      </c>
      <c r="B118" s="9"/>
      <c r="C118" s="20"/>
    </row>
    <row r="119" spans="1:4" s="16" customFormat="1" x14ac:dyDescent="0.2">
      <c r="A119" s="8" t="s">
        <v>68</v>
      </c>
      <c r="B119" s="9">
        <v>64442</v>
      </c>
      <c r="C119" s="20">
        <v>75111</v>
      </c>
    </row>
    <row r="120" spans="1:4" s="16" customFormat="1" x14ac:dyDescent="0.2">
      <c r="A120" s="8" t="s">
        <v>110</v>
      </c>
      <c r="B120" s="9">
        <v>2600</v>
      </c>
      <c r="C120" s="20">
        <v>2600</v>
      </c>
    </row>
    <row r="121" spans="1:4" s="16" customFormat="1" x14ac:dyDescent="0.2">
      <c r="A121" s="8" t="s">
        <v>69</v>
      </c>
      <c r="B121" s="9">
        <v>36823.599999999999</v>
      </c>
      <c r="C121" s="20">
        <v>42921</v>
      </c>
    </row>
    <row r="122" spans="1:4" s="16" customFormat="1" x14ac:dyDescent="0.2">
      <c r="A122" s="8" t="s">
        <v>70</v>
      </c>
      <c r="B122" s="9">
        <v>100</v>
      </c>
      <c r="C122" s="20">
        <v>100</v>
      </c>
    </row>
    <row r="123" spans="1:4" s="16" customFormat="1" ht="17.25" x14ac:dyDescent="0.35">
      <c r="A123" s="8" t="s">
        <v>71</v>
      </c>
      <c r="B123" s="67">
        <v>100</v>
      </c>
      <c r="C123" s="57">
        <v>100</v>
      </c>
    </row>
    <row r="124" spans="1:4" s="16" customFormat="1" ht="18.75" x14ac:dyDescent="0.3">
      <c r="A124" s="42" t="s">
        <v>72</v>
      </c>
      <c r="B124" s="54">
        <f>SUM(B119:B123)</f>
        <v>104065.60000000001</v>
      </c>
      <c r="C124" s="55">
        <f>SUM(C119:C123)</f>
        <v>120832</v>
      </c>
      <c r="D124" s="43">
        <f>(C124-B124)/B124</f>
        <v>0.16111375901354524</v>
      </c>
    </row>
    <row r="125" spans="1:4" s="66" customFormat="1" ht="18" x14ac:dyDescent="0.25">
      <c r="A125" s="63"/>
      <c r="B125" s="64"/>
      <c r="C125" s="65"/>
    </row>
    <row r="126" spans="1:4" s="16" customFormat="1" ht="15.75" x14ac:dyDescent="0.25">
      <c r="A126" s="42" t="s">
        <v>73</v>
      </c>
      <c r="B126" s="9"/>
      <c r="C126" s="20"/>
    </row>
    <row r="127" spans="1:4" s="16" customFormat="1" x14ac:dyDescent="0.2">
      <c r="A127" s="8" t="s">
        <v>122</v>
      </c>
      <c r="B127" s="9">
        <v>13000</v>
      </c>
      <c r="C127" s="20">
        <v>13000</v>
      </c>
    </row>
    <row r="128" spans="1:4" s="16" customFormat="1" x14ac:dyDescent="0.2">
      <c r="A128" s="3" t="s">
        <v>123</v>
      </c>
      <c r="B128" s="9">
        <v>6000</v>
      </c>
      <c r="C128" s="20">
        <v>6000</v>
      </c>
    </row>
    <row r="129" spans="1:8" s="16" customFormat="1" x14ac:dyDescent="0.2">
      <c r="A129" s="8" t="s">
        <v>116</v>
      </c>
      <c r="B129" s="9">
        <v>500</v>
      </c>
      <c r="C129" s="20">
        <v>500</v>
      </c>
    </row>
    <row r="130" spans="1:8" s="16" customFormat="1" x14ac:dyDescent="0.2">
      <c r="A130" s="8" t="s">
        <v>113</v>
      </c>
      <c r="B130" s="9">
        <v>600</v>
      </c>
      <c r="C130" s="20">
        <v>600</v>
      </c>
    </row>
    <row r="131" spans="1:8" s="16" customFormat="1" x14ac:dyDescent="0.2">
      <c r="A131" s="8" t="s">
        <v>114</v>
      </c>
      <c r="B131" s="17">
        <v>100000</v>
      </c>
      <c r="C131" s="20">
        <v>120000</v>
      </c>
    </row>
    <row r="132" spans="1:8" s="16" customFormat="1" x14ac:dyDescent="0.2">
      <c r="A132" s="16" t="s">
        <v>115</v>
      </c>
      <c r="B132" s="9">
        <v>5000</v>
      </c>
      <c r="C132" s="20">
        <v>5000</v>
      </c>
    </row>
    <row r="133" spans="1:8" s="16" customFormat="1" x14ac:dyDescent="0.2">
      <c r="A133" s="8" t="s">
        <v>117</v>
      </c>
      <c r="B133" s="9">
        <v>200</v>
      </c>
      <c r="C133" s="20">
        <v>200</v>
      </c>
    </row>
    <row r="134" spans="1:8" s="16" customFormat="1" ht="17.25" x14ac:dyDescent="0.35">
      <c r="A134" s="8" t="s">
        <v>74</v>
      </c>
      <c r="B134" s="67">
        <v>400</v>
      </c>
      <c r="C134" s="57">
        <v>400</v>
      </c>
    </row>
    <row r="135" spans="1:8" s="16" customFormat="1" ht="18.75" x14ac:dyDescent="0.3">
      <c r="A135" s="42" t="s">
        <v>107</v>
      </c>
      <c r="B135" s="81">
        <f t="shared" ref="B135:C135" si="2">SUM(B127:B134)</f>
        <v>125700</v>
      </c>
      <c r="C135" s="74">
        <f t="shared" si="2"/>
        <v>145700</v>
      </c>
      <c r="D135" s="43">
        <f>(C135-B135)/B135</f>
        <v>0.15910898965791567</v>
      </c>
    </row>
    <row r="136" spans="1:8" s="16" customFormat="1" x14ac:dyDescent="0.2">
      <c r="A136" s="8" t="s">
        <v>75</v>
      </c>
      <c r="B136" s="9"/>
      <c r="C136" s="20"/>
    </row>
    <row r="137" spans="1:8" s="16" customFormat="1" x14ac:dyDescent="0.2">
      <c r="A137" s="8" t="s">
        <v>76</v>
      </c>
      <c r="B137" s="9">
        <v>23520</v>
      </c>
      <c r="C137" s="20">
        <v>25000</v>
      </c>
    </row>
    <row r="138" spans="1:8" s="16" customFormat="1" ht="17.25" x14ac:dyDescent="0.35">
      <c r="A138" s="8" t="s">
        <v>77</v>
      </c>
      <c r="B138" s="56">
        <v>14153.16</v>
      </c>
      <c r="C138" s="57">
        <v>15000</v>
      </c>
    </row>
    <row r="139" spans="1:8" s="16" customFormat="1" ht="18.75" x14ac:dyDescent="0.3">
      <c r="A139" s="42" t="s">
        <v>78</v>
      </c>
      <c r="B139" s="54">
        <f>SUM(B137:B138)</f>
        <v>37673.160000000003</v>
      </c>
      <c r="C139" s="55">
        <f>SUM(C137:C138)</f>
        <v>40000</v>
      </c>
      <c r="D139" s="43">
        <f>(C139-B139)/B139</f>
        <v>6.176386583976487E-2</v>
      </c>
    </row>
    <row r="140" spans="1:8" s="16" customFormat="1" ht="15.75" x14ac:dyDescent="0.25">
      <c r="A140" s="42"/>
      <c r="B140" s="9"/>
      <c r="C140" s="20"/>
    </row>
    <row r="141" spans="1:8" s="66" customFormat="1" ht="18.75" x14ac:dyDescent="0.3">
      <c r="A141" s="63" t="s">
        <v>79</v>
      </c>
      <c r="B141" s="82">
        <f t="shared" ref="B141:C141" si="3">B135+B139</f>
        <v>163373.16</v>
      </c>
      <c r="C141" s="75">
        <f t="shared" si="3"/>
        <v>185700</v>
      </c>
      <c r="D141" s="43">
        <f>(C141-B141)/B141</f>
        <v>0.13666161565339127</v>
      </c>
    </row>
    <row r="142" spans="1:8" s="66" customFormat="1" ht="18" x14ac:dyDescent="0.25">
      <c r="A142" s="63"/>
      <c r="B142" s="64"/>
      <c r="C142" s="65"/>
    </row>
    <row r="143" spans="1:8" s="16" customFormat="1" ht="15.75" x14ac:dyDescent="0.25">
      <c r="A143" s="42" t="s">
        <v>80</v>
      </c>
      <c r="B143" s="9"/>
      <c r="C143" s="20"/>
      <c r="H143" s="8"/>
    </row>
    <row r="144" spans="1:8" s="16" customFormat="1" ht="17.25" x14ac:dyDescent="0.35">
      <c r="A144" s="8" t="s">
        <v>81</v>
      </c>
      <c r="B144" s="56">
        <v>200</v>
      </c>
      <c r="C144" s="57">
        <v>200</v>
      </c>
    </row>
    <row r="145" spans="1:4" s="62" customFormat="1" ht="18.75" x14ac:dyDescent="0.3">
      <c r="A145" s="42" t="s">
        <v>82</v>
      </c>
      <c r="B145" s="68">
        <f>SUM(B144)</f>
        <v>200</v>
      </c>
      <c r="C145" s="69">
        <f>SUM(C144)</f>
        <v>200</v>
      </c>
      <c r="D145" s="43">
        <f>(C145-B145)/B145</f>
        <v>0</v>
      </c>
    </row>
    <row r="146" spans="1:4" s="66" customFormat="1" ht="18" x14ac:dyDescent="0.25">
      <c r="A146" s="63"/>
      <c r="B146" s="64"/>
      <c r="C146" s="65"/>
    </row>
    <row r="147" spans="1:4" s="16" customFormat="1" ht="15.75" x14ac:dyDescent="0.25">
      <c r="A147" s="42" t="s">
        <v>83</v>
      </c>
      <c r="B147" s="9">
        <v>57760</v>
      </c>
      <c r="C147" s="20">
        <v>0</v>
      </c>
      <c r="D147" s="18"/>
    </row>
    <row r="148" spans="1:4" s="16" customFormat="1" ht="17.25" x14ac:dyDescent="0.35">
      <c r="A148" s="42" t="s">
        <v>84</v>
      </c>
      <c r="B148" s="56">
        <v>0</v>
      </c>
      <c r="C148" s="57">
        <v>0</v>
      </c>
    </row>
    <row r="149" spans="1:4" s="70" customFormat="1" ht="36.75" x14ac:dyDescent="0.3">
      <c r="A149" s="7" t="s">
        <v>124</v>
      </c>
      <c r="B149" s="59">
        <f>SUM(B147:B148)</f>
        <v>57760</v>
      </c>
      <c r="C149" s="60">
        <f>SUM(C147:C148)</f>
        <v>0</v>
      </c>
      <c r="D149" s="43">
        <f>(C149-B149)/B149</f>
        <v>-1</v>
      </c>
    </row>
    <row r="150" spans="1:4" s="66" customFormat="1" ht="18" x14ac:dyDescent="0.25">
      <c r="A150" s="63"/>
      <c r="B150" s="64"/>
      <c r="C150" s="65"/>
    </row>
    <row r="151" spans="1:4" s="66" customFormat="1" ht="18.75" x14ac:dyDescent="0.3">
      <c r="A151" s="63" t="s">
        <v>85</v>
      </c>
      <c r="B151" s="83">
        <f>(((((B116)+(B124))+(B141))+(B145))+(B154))+(B149)</f>
        <v>394301.76</v>
      </c>
      <c r="C151" s="76">
        <f>(((((C116)+(C124))+(C141))+(C145))+(C154))+(C149)</f>
        <v>375075</v>
      </c>
      <c r="D151" s="43">
        <f>(C151-B151)/B151</f>
        <v>-4.8761537356566728E-2</v>
      </c>
    </row>
    <row r="152" spans="1:4" ht="15.75" x14ac:dyDescent="0.25">
      <c r="A152" s="1"/>
    </row>
    <row r="154" spans="1:4" ht="15.75" x14ac:dyDescent="0.25">
      <c r="A154" s="1"/>
    </row>
  </sheetData>
  <mergeCells count="2">
    <mergeCell ref="A1:D1"/>
    <mergeCell ref="A2:D2"/>
  </mergeCells>
  <printOptions gridLines="1"/>
  <pageMargins left="0" right="0" top="0" bottom="0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2024</vt:lpstr>
      <vt:lpstr>'2024'!Print_Area</vt:lpstr>
      <vt:lpstr>'2024'!Print_Titles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Rucker Family</cp:lastModifiedBy>
  <cp:lastPrinted>2025-10-12T22:34:48Z</cp:lastPrinted>
  <dcterms:created xsi:type="dcterms:W3CDTF">2023-09-18T20:00:54Z</dcterms:created>
  <dcterms:modified xsi:type="dcterms:W3CDTF">2025-10-12T22:35:44Z</dcterms:modified>
</cp:coreProperties>
</file>